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1355" windowHeight="10440"/>
  </bookViews>
  <sheets>
    <sheet name="415596" sheetId="2" r:id="rId1"/>
  </sheets>
  <definedNames>
    <definedName name="_xlnm.Print_Titles" localSheetId="0">'415596'!$1:$10</definedName>
  </definedNames>
  <calcPr calcId="145621"/>
</workbook>
</file>

<file path=xl/calcChain.xml><?xml version="1.0" encoding="utf-8"?>
<calcChain xmlns="http://schemas.openxmlformats.org/spreadsheetml/2006/main">
  <c r="H52" i="2" l="1"/>
  <c r="H53" i="2" s="1"/>
  <c r="H21" i="2"/>
  <c r="H50" i="2"/>
  <c r="H48" i="2"/>
  <c r="H46" i="2"/>
  <c r="H42" i="2"/>
  <c r="H41" i="2"/>
  <c r="H40" i="2"/>
  <c r="H43" i="2" s="1"/>
  <c r="H36" i="2"/>
  <c r="H35" i="2"/>
  <c r="H34" i="2"/>
  <c r="H37" i="2" s="1"/>
  <c r="H32" i="2"/>
  <c r="H31" i="2"/>
  <c r="H30" i="2"/>
  <c r="H28" i="2"/>
  <c r="H27" i="2"/>
  <c r="H22" i="2"/>
  <c r="H20" i="2"/>
  <c r="H19" i="2"/>
  <c r="H23" i="2" s="1"/>
  <c r="H17" i="2"/>
  <c r="H13" i="2"/>
  <c r="H14" i="2" s="1"/>
  <c r="H54" i="2" l="1"/>
</calcChain>
</file>

<file path=xl/sharedStrings.xml><?xml version="1.0" encoding="utf-8"?>
<sst xmlns="http://schemas.openxmlformats.org/spreadsheetml/2006/main" count="146" uniqueCount="107">
  <si>
    <t>OBRA :</t>
  </si>
  <si>
    <t>ORÇAMENTO :</t>
  </si>
  <si>
    <t>DESCRIÇÃO</t>
  </si>
  <si>
    <t>CLASS</t>
  </si>
  <si>
    <t>UNIDADE</t>
  </si>
  <si>
    <t>QUANT.</t>
  </si>
  <si>
    <t>PREÇO(R$)</t>
  </si>
  <si>
    <t>PREÇO TOTAL (R$)</t>
  </si>
  <si>
    <t>01.00.000</t>
  </si>
  <si>
    <t>SERVIÇOS TÉCNICO - PROFISSIONAIS</t>
  </si>
  <si>
    <t>01.01.000</t>
  </si>
  <si>
    <t>SOLUÇÃO TECNOLÓGICA</t>
  </si>
  <si>
    <t>M0601065</t>
  </si>
  <si>
    <t>ELABORAÇÃO DE DETALHAMENTO DA SOLUÇÃO TECNOLÓGICA DO FABRICANTE/FORNECEDOR</t>
  </si>
  <si>
    <t>SER.CG</t>
  </si>
  <si>
    <t>UN</t>
  </si>
  <si>
    <t>02.00.000</t>
  </si>
  <si>
    <t>SERVIÇOS PRELIMINARES</t>
  </si>
  <si>
    <t>02.01.000</t>
  </si>
  <si>
    <t>SERVIÇOS AUXILIARES E ADMINISTRATIVOS</t>
  </si>
  <si>
    <t>ADM.FOT</t>
  </si>
  <si>
    <t>ADMINISTRAÇÃO LOCAL</t>
  </si>
  <si>
    <t>MÊS</t>
  </si>
  <si>
    <t>02.02.000</t>
  </si>
  <si>
    <t>CANTEIRO DE OBRAS</t>
  </si>
  <si>
    <t>73847/1 ADPT</t>
  </si>
  <si>
    <t>LOCACAO DE CONTAINER 2,30 X 6,00 M, ALT. 2,50 M, COM 1 SANITARIO, PARA ESCRITORIO, COMPLETO, SEM DIVISORIAS INTERNAS</t>
  </si>
  <si>
    <t>74209/1U</t>
  </si>
  <si>
    <t>PLACA DE OBRA EM CHAPA DE ACO GALVANIZADO</t>
  </si>
  <si>
    <t>M2</t>
  </si>
  <si>
    <t>92235U</t>
  </si>
  <si>
    <t>M1003004</t>
  </si>
  <si>
    <t>LOCAÇÃO DE PLATAFORMA AÉREA ARTICULADA COM CAPACIDADE DE 227 KG, ALCANCE HORIZONTAL MÍNIMO DE 8,00 M</t>
  </si>
  <si>
    <t>03.00.000</t>
  </si>
  <si>
    <t>ESTRUTURAS</t>
  </si>
  <si>
    <t>03.01.000</t>
  </si>
  <si>
    <t>ESTRUTURAS METÁLICAS</t>
  </si>
  <si>
    <t>03.01.100</t>
  </si>
  <si>
    <t>Apoios Metálicos</t>
  </si>
  <si>
    <t>M0303012</t>
  </si>
  <si>
    <t>KG</t>
  </si>
  <si>
    <t>M0303013</t>
  </si>
  <si>
    <t>03.01.200</t>
  </si>
  <si>
    <t>Trama de perfis metálicos</t>
  </si>
  <si>
    <t>M0303008</t>
  </si>
  <si>
    <t>M0303009</t>
  </si>
  <si>
    <t>M0303010</t>
  </si>
  <si>
    <t>03.01.300</t>
  </si>
  <si>
    <t>Estrutura da passarela de serviço</t>
  </si>
  <si>
    <t>M0303011</t>
  </si>
  <si>
    <t>M</t>
  </si>
  <si>
    <t>M0303014</t>
  </si>
  <si>
    <t>M0401083</t>
  </si>
  <si>
    <t>GUARDA-CORPO METÁLICO EM CANTONEIRA LAMINADA, AÇO ESTRUTURAL ASTM A36, BITOLA 2" ESPESSURA 1/8"</t>
  </si>
  <si>
    <t>04.00.000</t>
  </si>
  <si>
    <t>INSTALAÇÕES ELÉTRICAS E ELETRÔNICAS</t>
  </si>
  <si>
    <t>04.01.000</t>
  </si>
  <si>
    <t>SISTEMA DE ENERGIA SOLAR FOTOVOLTÁICO</t>
  </si>
  <si>
    <t>M0601059</t>
  </si>
  <si>
    <t>FORNECIMENTO, MONTAGEM E INSTALAÇÃO DO SISTEMA DE ENERGIA SOLAR FOTOVOLTÁICO COM DEMANDA DE 185 KWP, A SER CONECTADO NO QGBT (PNCACC), TIPO ON-GRID, COMPOSTO DE MÓDULOS FOTOVOLTÁICOS, INFRAESTRUTURA DE FIXAÇÃO EM ALUMÍNIO PARA SESFV, ATERRAMENTO, CABOS DE LIGAÇÃO E ACESSÓRIOS, INVERSORES DE FREQUÊNCIA TRIFÁSICO DE 150 KW, QUADRO CC, QUADRO DE PARALELISMO, INCLUINDO OS CABOS DE LIGAÇÃO E ACESSÓRIOS</t>
  </si>
  <si>
    <t>M0601060</t>
  </si>
  <si>
    <t>CONFIGURAÇÃO DO SISTEMA DE SUPERVISÃO E AQUISIÇÃO DE DADOS - SCADA</t>
  </si>
  <si>
    <t>M0601061</t>
  </si>
  <si>
    <t>CONFIGURAÇÃO DO SERVIDOR DE DADOS</t>
  </si>
  <si>
    <t>05.00.000</t>
  </si>
  <si>
    <t>SERVIÇOS COMPLEMENTARES</t>
  </si>
  <si>
    <t>05.01.000</t>
  </si>
  <si>
    <t>ENSAIOS E TESTES</t>
  </si>
  <si>
    <t>M0601062</t>
  </si>
  <si>
    <t>REALIZAÇÃO DOS TESTES E COMISSIONAMENTO DO SISTEMA DE ENERGIA FOTOVOLTAICO E DO SCADA</t>
  </si>
  <si>
    <t>05.02.000</t>
  </si>
  <si>
    <t>COMO CONSTRUÍDO (“AS BUILT”)</t>
  </si>
  <si>
    <t>M0601066</t>
  </si>
  <si>
    <t>ELABORAÇÃO DE CADASTRO COMO EXECUTADO (AS BUILT)</t>
  </si>
  <si>
    <t>05.03.000</t>
  </si>
  <si>
    <t>TREINAMENTOS</t>
  </si>
  <si>
    <t>M0601063</t>
  </si>
  <si>
    <t>REALIZAÇÃO DO TREINAMENTO</t>
  </si>
  <si>
    <t>05.04.000</t>
  </si>
  <si>
    <t>OPERAÇÃO ASSISTIDA</t>
  </si>
  <si>
    <t>M0601064</t>
  </si>
  <si>
    <t>OPERAÇÃO ASSISTIDA DO SESFV</t>
  </si>
  <si>
    <t xml:space="preserve">TOTAL GERAL: </t>
  </si>
  <si>
    <t>CÓDIGO</t>
  </si>
  <si>
    <t>SUBTOTAL ETAPA:</t>
  </si>
  <si>
    <t>DATA-BASE:</t>
  </si>
  <si>
    <t xml:space="preserve">ENERGIA SOLAR FOTOVOLTAICA EST. 32 </t>
  </si>
  <si>
    <t>ENCARGOS SOCIAIS:</t>
  </si>
  <si>
    <t>Parte I - Planilha Orçamentária Referencial</t>
  </si>
  <si>
    <t>85,16% (HORA)  49,49% (MÊS)</t>
  </si>
  <si>
    <t>Termo de Referência para contratação de Empresa visando Aquisição de Equipamentos com Montagem e Instalação de Sistema de Energia Solar Fotovoltaica</t>
  </si>
  <si>
    <t>DEZ/17</t>
  </si>
  <si>
    <r>
      <t xml:space="preserve">BDI: </t>
    </r>
    <r>
      <rPr>
        <sz val="10"/>
        <color rgb="FF000000"/>
        <rFont val="Verdana"/>
        <family val="2"/>
      </rPr>
      <t>24,20%</t>
    </r>
  </si>
  <si>
    <t>FECHAMENTO DE CONSTRUÇÃO TEMPORÁRIA EM CHAPA DE MADEIRA COMPENSADA E=10MM, COM REAPROVEITAMENTO DE 2X</t>
  </si>
  <si>
    <t>APOIO DE VIGA METÁLICO CENTRAL TIPO CONSOLE EM PERFIL "I" , W 150X18 DE AÇO LAMINADO E CHAPAS DE AÇO ASTM A36 ESPESSURAS 1/4"; 5/16" E 3/8" ,INCLUSIVE PROCESSO DE GALVANIZAÇÃO POR IMERSÃO A QUENTE E TRANSPORTE VERTICAL COM GUINDASTE</t>
  </si>
  <si>
    <t>APOIO DE VIGA METÁLICO LATERAL TIPO CONSOLE EM PERFIL "I" , W 150X18 DE AÇO LAMINADO E CHAPAS DE AÇO ASTM A36 ESPESSURAS 1/4"; 5/16" E 3/8" ,INCLUSIVE PROCESSO DE GALVANIZAÇÃO POR IMERSÃO A QUENTE E TRANSPORTE VERTICAL COM GUINDASTE</t>
  </si>
  <si>
    <t>FORNECIMENTO E MONTAGEM DE VIGAS METÁLICAS(VIGAS PRINCIPAIS) EM AÇO LAMINADO GALVANIZADO POR PROCESSO DE IMERSÃO A QUENTE, PERFIL "I" W 250X22,3, INCLUSO TRANSPORTE VERTICAL COM GUINDASTE</t>
  </si>
  <si>
    <t>FORNECIMENTO E MONTAGEM DE VIGAS METÁLICAS(VIGAS SECUNDÁRIAS) EM TUBOS RETANGULARES, DIMENSÕES 100MMX75MM, ESPESSURA 3,35MM, EM AÇO ASTM A36 GALVANIZADO POR PROCESSO DE IMERSÃO A QUENTE, INCLUSO TRANSPORTE VERTICAL COM GUINDASTE</t>
  </si>
  <si>
    <t>FORNECIMENTO E MONTAGEM DE MONTANTES METÁLICOS DE AÇO GALVANIZADO LAMINADO, PERFIL UCR 100X50X17X2,25MM SOBRE VIGAS TUBULARES, PARA APOIO DOS PAINÉIS FOTOVOLTÁICOS , INCLUSO TRANSPORTE VERTICAL COM GUINDASTE</t>
  </si>
  <si>
    <t>EXECUÇÃO E INSTALAÇÃO DE PASSARELA METÁLICA COMPOSTA POR CANTONEIRAS LAMINADAS EM AÇO ESTRUTURAL ASTM A36, DIMENSÕES 3" X 3" X ¼" , PISO EM CHAPA DE METAL EXPANDIDO GME-4, MALHA LOSANGULAR 34X133, ESPESSURA 4,75MM, INCLUSO TRANSPORTE VERTICAL COM GUINDASTE</t>
  </si>
  <si>
    <t>ESCADA TIPO MARINHEIRO, ESTRUTURA EM CANTONEIRA DE AÇO 2 1/2" E=1/4"; DEGRAUS EM TUBO DE AÇO GALVANIZADO 3/4" A CADA 300MM; INCLUSIVE GUARDA CORPO EM BARRA CHATA 2" E=1/4"</t>
  </si>
  <si>
    <t>Paula Emanoela Silva Almeida</t>
  </si>
  <si>
    <t>Giovanni Quirino de Freitas</t>
  </si>
  <si>
    <t>Engenheira Civil - CREA 16646/D-DF</t>
  </si>
  <si>
    <t>Engenheiro Civil - CREA 11619/D-GO</t>
  </si>
  <si>
    <t xml:space="preserve">UN </t>
  </si>
  <si>
    <t>OR.3/ES.32/Z3.002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</si>
</sst>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i/>
      <sz val="10"/>
      <color rgb="FF000000"/>
      <name val="Verdana"/>
      <family val="2"/>
    </font>
    <font>
      <b/>
      <sz val="14"/>
      <color rgb="FF000000"/>
      <name val="Arial"/>
      <family val="2"/>
    </font>
    <font>
      <b/>
      <sz val="12"/>
      <color rgb="FF000000"/>
      <name val="Verdana"/>
      <family val="2"/>
    </font>
    <font>
      <b/>
      <sz val="9"/>
      <color indexed="8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6E6E6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64"/>
      </right>
      <top/>
      <bottom style="hair">
        <color indexed="8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4" fontId="18" fillId="33" borderId="13" xfId="0" applyNumberFormat="1" applyFont="1" applyFill="1" applyBorder="1" applyAlignment="1">
      <alignment horizontal="right" vertical="top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0" xfId="0" applyFont="1"/>
    <xf numFmtId="0" fontId="18" fillId="0" borderId="11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center" vertical="top" wrapText="1"/>
    </xf>
    <xf numFmtId="4" fontId="19" fillId="0" borderId="12" xfId="0" applyNumberFormat="1" applyFont="1" applyBorder="1" applyAlignment="1">
      <alignment horizontal="right" vertical="top" wrapText="1"/>
    </xf>
    <xf numFmtId="4" fontId="18" fillId="0" borderId="13" xfId="0" applyNumberFormat="1" applyFont="1" applyBorder="1" applyAlignment="1">
      <alignment horizontal="right" vertical="top" wrapText="1"/>
    </xf>
    <xf numFmtId="4" fontId="19" fillId="0" borderId="0" xfId="0" applyNumberFormat="1" applyFont="1"/>
    <xf numFmtId="4" fontId="18" fillId="35" borderId="13" xfId="0" applyNumberFormat="1" applyFont="1" applyFill="1" applyBorder="1" applyAlignment="1">
      <alignment horizontal="right" vertical="top" wrapText="1"/>
    </xf>
    <xf numFmtId="0" fontId="18" fillId="36" borderId="17" xfId="0" applyFont="1" applyFill="1" applyBorder="1" applyAlignment="1">
      <alignment horizontal="right"/>
    </xf>
    <xf numFmtId="0" fontId="19" fillId="36" borderId="18" xfId="0" applyFont="1" applyFill="1" applyBorder="1"/>
    <xf numFmtId="0" fontId="18" fillId="36" borderId="18" xfId="0" applyFont="1" applyFill="1" applyBorder="1"/>
    <xf numFmtId="0" fontId="18" fillId="36" borderId="19" xfId="0" applyFont="1" applyFill="1" applyBorder="1"/>
    <xf numFmtId="0" fontId="18" fillId="36" borderId="20" xfId="0" applyFont="1" applyFill="1" applyBorder="1" applyAlignment="1">
      <alignment horizontal="right"/>
    </xf>
    <xf numFmtId="0" fontId="19" fillId="36" borderId="0" xfId="0" applyFont="1" applyFill="1" applyBorder="1"/>
    <xf numFmtId="0" fontId="18" fillId="36" borderId="0" xfId="0" applyFont="1" applyFill="1" applyBorder="1"/>
    <xf numFmtId="0" fontId="18" fillId="36" borderId="21" xfId="0" applyFont="1" applyFill="1" applyBorder="1"/>
    <xf numFmtId="0" fontId="18" fillId="36" borderId="22" xfId="0" applyFont="1" applyFill="1" applyBorder="1" applyAlignment="1">
      <alignment horizontal="right"/>
    </xf>
    <xf numFmtId="0" fontId="19" fillId="36" borderId="23" xfId="0" applyFont="1" applyFill="1" applyBorder="1"/>
    <xf numFmtId="0" fontId="18" fillId="36" borderId="23" xfId="0" applyFont="1" applyFill="1" applyBorder="1"/>
    <xf numFmtId="0" fontId="18" fillId="36" borderId="24" xfId="0" applyFont="1" applyFill="1" applyBorder="1"/>
    <xf numFmtId="4" fontId="20" fillId="0" borderId="17" xfId="0" applyNumberFormat="1" applyFont="1" applyBorder="1" applyAlignment="1">
      <alignment wrapText="1"/>
    </xf>
    <xf numFmtId="0" fontId="21" fillId="0" borderId="20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18" fillId="0" borderId="28" xfId="0" applyFont="1" applyBorder="1" applyAlignment="1">
      <alignment horizontal="left" vertical="top" wrapText="1"/>
    </xf>
    <xf numFmtId="0" fontId="18" fillId="34" borderId="31" xfId="0" applyFont="1" applyFill="1" applyBorder="1" applyAlignment="1">
      <alignment horizontal="left" vertical="top" wrapText="1"/>
    </xf>
    <xf numFmtId="0" fontId="18" fillId="34" borderId="32" xfId="0" applyFont="1" applyFill="1" applyBorder="1" applyAlignment="1">
      <alignment horizontal="left" vertical="top" wrapText="1"/>
    </xf>
    <xf numFmtId="0" fontId="18" fillId="34" borderId="32" xfId="0" applyFont="1" applyFill="1" applyBorder="1" applyAlignment="1">
      <alignment horizontal="center" vertical="top" wrapText="1"/>
    </xf>
    <xf numFmtId="4" fontId="18" fillId="34" borderId="32" xfId="0" applyNumberFormat="1" applyFont="1" applyFill="1" applyBorder="1" applyAlignment="1">
      <alignment horizontal="right" vertical="top" wrapText="1"/>
    </xf>
    <xf numFmtId="4" fontId="18" fillId="34" borderId="33" xfId="0" applyNumberFormat="1" applyFont="1" applyFill="1" applyBorder="1" applyAlignment="1">
      <alignment horizontal="right" vertical="top"/>
    </xf>
    <xf numFmtId="49" fontId="19" fillId="36" borderId="23" xfId="0" applyNumberFormat="1" applyFont="1" applyFill="1" applyBorder="1" applyAlignment="1">
      <alignment horizontal="left"/>
    </xf>
    <xf numFmtId="0" fontId="23" fillId="37" borderId="34" xfId="0" applyFont="1" applyFill="1" applyBorder="1" applyAlignment="1" applyProtection="1">
      <alignment horizontal="center" vertical="center" wrapText="1"/>
      <protection locked="0"/>
    </xf>
    <xf numFmtId="0" fontId="24" fillId="0" borderId="0" xfId="0" applyFont="1"/>
    <xf numFmtId="0" fontId="23" fillId="37" borderId="0" xfId="0" applyFont="1" applyFill="1" applyBorder="1" applyAlignment="1" applyProtection="1">
      <alignment horizontal="center" vertical="center" wrapText="1"/>
      <protection locked="0"/>
    </xf>
    <xf numFmtId="4" fontId="19" fillId="37" borderId="12" xfId="0" applyNumberFormat="1" applyFont="1" applyFill="1" applyBorder="1" applyAlignment="1">
      <alignment horizontal="right" vertical="top" wrapText="1"/>
    </xf>
    <xf numFmtId="0" fontId="25" fillId="37" borderId="34" xfId="0" applyFont="1" applyFill="1" applyBorder="1" applyAlignment="1" applyProtection="1">
      <alignment horizontal="center" vertical="center" wrapText="1"/>
      <protection locked="0"/>
    </xf>
    <xf numFmtId="0" fontId="25" fillId="37" borderId="0" xfId="0" applyFont="1" applyFill="1" applyBorder="1" applyAlignment="1" applyProtection="1">
      <alignment horizontal="center" vertical="center" wrapText="1"/>
      <protection locked="0"/>
    </xf>
    <xf numFmtId="0" fontId="18" fillId="0" borderId="1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4" fontId="22" fillId="0" borderId="25" xfId="0" applyNumberFormat="1" applyFont="1" applyBorder="1" applyAlignment="1">
      <alignment horizontal="center" vertical="center" wrapText="1"/>
    </xf>
    <xf numFmtId="4" fontId="22" fillId="0" borderId="26" xfId="0" applyNumberFormat="1" applyFont="1" applyBorder="1" applyAlignment="1">
      <alignment horizontal="center" vertical="center" wrapText="1"/>
    </xf>
    <xf numFmtId="4" fontId="22" fillId="0" borderId="27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left" vertical="top" wrapText="1"/>
    </xf>
    <xf numFmtId="0" fontId="18" fillId="0" borderId="30" xfId="0" applyFont="1" applyBorder="1" applyAlignment="1">
      <alignment horizontal="left" vertical="top" wrapText="1"/>
    </xf>
    <xf numFmtId="0" fontId="19" fillId="35" borderId="14" xfId="0" applyFont="1" applyFill="1" applyBorder="1" applyAlignment="1">
      <alignment horizontal="right" vertical="top" wrapText="1"/>
    </xf>
    <xf numFmtId="0" fontId="19" fillId="35" borderId="15" xfId="0" applyFont="1" applyFill="1" applyBorder="1" applyAlignment="1">
      <alignment horizontal="right" vertical="top" wrapText="1"/>
    </xf>
    <xf numFmtId="0" fontId="19" fillId="35" borderId="16" xfId="0" applyFont="1" applyFill="1" applyBorder="1" applyAlignment="1">
      <alignment horizontal="right" vertical="top" wrapText="1"/>
    </xf>
    <xf numFmtId="4" fontId="22" fillId="0" borderId="18" xfId="0" applyNumberFormat="1" applyFont="1" applyBorder="1" applyAlignment="1">
      <alignment horizontal="center" vertical="center" wrapText="1"/>
    </xf>
    <xf numFmtId="4" fontId="22" fillId="0" borderId="19" xfId="0" applyNumberFormat="1" applyFont="1" applyBorder="1" applyAlignment="1">
      <alignment horizontal="center" vertical="center" wrapText="1"/>
    </xf>
    <xf numFmtId="4" fontId="22" fillId="0" borderId="0" xfId="0" applyNumberFormat="1" applyFont="1" applyBorder="1" applyAlignment="1">
      <alignment horizontal="center" vertical="center" wrapText="1"/>
    </xf>
    <xf numFmtId="4" fontId="22" fillId="0" borderId="21" xfId="0" applyNumberFormat="1" applyFont="1" applyBorder="1" applyAlignment="1">
      <alignment horizontal="center" vertical="center" wrapText="1"/>
    </xf>
    <xf numFmtId="4" fontId="22" fillId="0" borderId="23" xfId="0" applyNumberFormat="1" applyFont="1" applyBorder="1" applyAlignment="1">
      <alignment horizontal="center" vertical="center" wrapText="1"/>
    </xf>
    <xf numFmtId="4" fontId="22" fillId="0" borderId="24" xfId="0" applyNumberFormat="1" applyFont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right" vertical="top"/>
    </xf>
    <xf numFmtId="0" fontId="18" fillId="33" borderId="15" xfId="0" applyFont="1" applyFill="1" applyBorder="1" applyAlignment="1">
      <alignment horizontal="right" vertical="top"/>
    </xf>
    <xf numFmtId="0" fontId="18" fillId="33" borderId="16" xfId="0" applyFont="1" applyFill="1" applyBorder="1" applyAlignment="1">
      <alignment horizontal="right" vertical="top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35718</xdr:colOff>
      <xdr:row>1</xdr:row>
      <xdr:rowOff>11906</xdr:rowOff>
    </xdr:from>
    <xdr:to>
      <xdr:col>1</xdr:col>
      <xdr:colOff>1214437</xdr:colOff>
      <xdr:row>4</xdr:row>
      <xdr:rowOff>202406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" y="178594"/>
          <a:ext cx="1178719" cy="833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7"/>
  <sheetViews>
    <sheetView showGridLines="0" tabSelected="1" zoomScale="80" zoomScaleNormal="80" workbookViewId="0">
      <selection activeCell="L9" sqref="L9"/>
    </sheetView>
  </sheetViews>
  <sheetFormatPr defaultRowHeight="12.75" x14ac:dyDescent="0.2"/>
  <cols>
    <col min="1" max="1" width="9.140625" style="4"/>
    <col min="2" max="2" width="25.140625" style="4" customWidth="1"/>
    <col min="3" max="3" width="37.42578125" style="4" customWidth="1"/>
    <col min="4" max="4" width="11.28515625" style="4" customWidth="1"/>
    <col min="5" max="5" width="12.140625" style="4" customWidth="1"/>
    <col min="6" max="6" width="12" style="11" customWidth="1"/>
    <col min="7" max="7" width="14.5703125" style="11" customWidth="1"/>
    <col min="8" max="8" width="25.5703125" style="11" customWidth="1"/>
    <col min="9" max="16384" width="9.140625" style="4"/>
  </cols>
  <sheetData>
    <row r="1" spans="2:8" ht="13.5" thickBot="1" x14ac:dyDescent="0.25">
      <c r="B1" s="2"/>
      <c r="C1" s="2"/>
      <c r="D1" s="2"/>
      <c r="E1" s="2"/>
      <c r="F1" s="3"/>
      <c r="G1" s="3"/>
      <c r="H1" s="3"/>
    </row>
    <row r="2" spans="2:8" ht="15" customHeight="1" x14ac:dyDescent="0.2">
      <c r="B2" s="25"/>
      <c r="C2" s="51" t="s">
        <v>90</v>
      </c>
      <c r="D2" s="51"/>
      <c r="E2" s="51"/>
      <c r="F2" s="51"/>
      <c r="G2" s="51"/>
      <c r="H2" s="52"/>
    </row>
    <row r="3" spans="2:8" ht="18" customHeight="1" x14ac:dyDescent="0.2">
      <c r="B3" s="26"/>
      <c r="C3" s="53"/>
      <c r="D3" s="53"/>
      <c r="E3" s="53"/>
      <c r="F3" s="53"/>
      <c r="G3" s="53"/>
      <c r="H3" s="54"/>
    </row>
    <row r="4" spans="2:8" ht="18" customHeight="1" x14ac:dyDescent="0.2">
      <c r="B4" s="26"/>
      <c r="C4" s="53"/>
      <c r="D4" s="53"/>
      <c r="E4" s="53"/>
      <c r="F4" s="53"/>
      <c r="G4" s="53"/>
      <c r="H4" s="54"/>
    </row>
    <row r="5" spans="2:8" ht="18.75" thickBot="1" x14ac:dyDescent="0.25">
      <c r="B5" s="27"/>
      <c r="C5" s="55"/>
      <c r="D5" s="55"/>
      <c r="E5" s="55"/>
      <c r="F5" s="55"/>
      <c r="G5" s="55"/>
      <c r="H5" s="56"/>
    </row>
    <row r="6" spans="2:8" ht="12.75" customHeight="1" x14ac:dyDescent="0.2">
      <c r="B6" s="13" t="s">
        <v>0</v>
      </c>
      <c r="C6" s="14" t="s">
        <v>86</v>
      </c>
      <c r="D6" s="14"/>
      <c r="E6" s="14"/>
      <c r="F6" s="15" t="s">
        <v>92</v>
      </c>
      <c r="G6" s="15"/>
      <c r="H6" s="16"/>
    </row>
    <row r="7" spans="2:8" x14ac:dyDescent="0.2">
      <c r="B7" s="17" t="s">
        <v>1</v>
      </c>
      <c r="C7" s="18" t="s">
        <v>106</v>
      </c>
      <c r="D7" s="18"/>
      <c r="E7" s="18"/>
      <c r="F7" s="19" t="s">
        <v>87</v>
      </c>
      <c r="G7" s="19"/>
      <c r="H7" s="20"/>
    </row>
    <row r="8" spans="2:8" ht="13.5" thickBot="1" x14ac:dyDescent="0.25">
      <c r="B8" s="21" t="s">
        <v>85</v>
      </c>
      <c r="C8" s="34" t="s">
        <v>91</v>
      </c>
      <c r="D8" s="22"/>
      <c r="E8" s="22"/>
      <c r="F8" s="22" t="s">
        <v>89</v>
      </c>
      <c r="G8" s="23"/>
      <c r="H8" s="24"/>
    </row>
    <row r="9" spans="2:8" ht="21.75" customHeight="1" thickBot="1" x14ac:dyDescent="0.25">
      <c r="B9" s="43" t="s">
        <v>88</v>
      </c>
      <c r="C9" s="44"/>
      <c r="D9" s="44"/>
      <c r="E9" s="44"/>
      <c r="F9" s="44"/>
      <c r="G9" s="44"/>
      <c r="H9" s="45"/>
    </row>
    <row r="10" spans="2:8" ht="13.5" thickBot="1" x14ac:dyDescent="0.25">
      <c r="B10" s="29" t="s">
        <v>83</v>
      </c>
      <c r="C10" s="30" t="s">
        <v>2</v>
      </c>
      <c r="D10" s="31" t="s">
        <v>3</v>
      </c>
      <c r="E10" s="31" t="s">
        <v>4</v>
      </c>
      <c r="F10" s="32" t="s">
        <v>5</v>
      </c>
      <c r="G10" s="32" t="s">
        <v>6</v>
      </c>
      <c r="H10" s="33" t="s">
        <v>7</v>
      </c>
    </row>
    <row r="11" spans="2:8" x14ac:dyDescent="0.2">
      <c r="B11" s="28" t="s">
        <v>8</v>
      </c>
      <c r="C11" s="46" t="s">
        <v>9</v>
      </c>
      <c r="D11" s="46"/>
      <c r="E11" s="46"/>
      <c r="F11" s="46"/>
      <c r="G11" s="46"/>
      <c r="H11" s="47"/>
    </row>
    <row r="12" spans="2:8" x14ac:dyDescent="0.2">
      <c r="B12" s="5" t="s">
        <v>10</v>
      </c>
      <c r="C12" s="41" t="s">
        <v>11</v>
      </c>
      <c r="D12" s="41"/>
      <c r="E12" s="41"/>
      <c r="F12" s="41"/>
      <c r="G12" s="41"/>
      <c r="H12" s="42"/>
    </row>
    <row r="13" spans="2:8" ht="45.75" customHeight="1" x14ac:dyDescent="0.2">
      <c r="B13" s="6" t="s">
        <v>12</v>
      </c>
      <c r="C13" s="7" t="s">
        <v>13</v>
      </c>
      <c r="D13" s="8" t="s">
        <v>14</v>
      </c>
      <c r="E13" s="8" t="s">
        <v>15</v>
      </c>
      <c r="F13" s="9">
        <v>1</v>
      </c>
      <c r="G13" s="9">
        <v>26767.37</v>
      </c>
      <c r="H13" s="10">
        <f>F13*G13</f>
        <v>26767.37</v>
      </c>
    </row>
    <row r="14" spans="2:8" ht="15" customHeight="1" x14ac:dyDescent="0.2">
      <c r="B14" s="48" t="s">
        <v>84</v>
      </c>
      <c r="C14" s="49"/>
      <c r="D14" s="49"/>
      <c r="E14" s="49"/>
      <c r="F14" s="49"/>
      <c r="G14" s="50"/>
      <c r="H14" s="12">
        <f>SUM(H13)</f>
        <v>26767.37</v>
      </c>
    </row>
    <row r="15" spans="2:8" x14ac:dyDescent="0.2">
      <c r="B15" s="5" t="s">
        <v>16</v>
      </c>
      <c r="C15" s="41" t="s">
        <v>17</v>
      </c>
      <c r="D15" s="41"/>
      <c r="E15" s="41"/>
      <c r="F15" s="41"/>
      <c r="G15" s="41"/>
      <c r="H15" s="42"/>
    </row>
    <row r="16" spans="2:8" x14ac:dyDescent="0.2">
      <c r="B16" s="5" t="s">
        <v>18</v>
      </c>
      <c r="C16" s="41" t="s">
        <v>19</v>
      </c>
      <c r="D16" s="41"/>
      <c r="E16" s="41"/>
      <c r="F16" s="41"/>
      <c r="G16" s="41"/>
      <c r="H16" s="42"/>
    </row>
    <row r="17" spans="2:8" ht="24" customHeight="1" x14ac:dyDescent="0.2">
      <c r="B17" s="6" t="s">
        <v>20</v>
      </c>
      <c r="C17" s="7" t="s">
        <v>21</v>
      </c>
      <c r="D17" s="8" t="s">
        <v>14</v>
      </c>
      <c r="E17" s="8" t="s">
        <v>105</v>
      </c>
      <c r="F17" s="9">
        <v>1</v>
      </c>
      <c r="G17" s="9">
        <v>57902.11</v>
      </c>
      <c r="H17" s="10">
        <f>F17*G17</f>
        <v>57902.11</v>
      </c>
    </row>
    <row r="18" spans="2:8" x14ac:dyDescent="0.2">
      <c r="B18" s="5" t="s">
        <v>23</v>
      </c>
      <c r="C18" s="41" t="s">
        <v>24</v>
      </c>
      <c r="D18" s="41"/>
      <c r="E18" s="41"/>
      <c r="F18" s="41"/>
      <c r="G18" s="41"/>
      <c r="H18" s="42"/>
    </row>
    <row r="19" spans="2:8" ht="70.5" customHeight="1" x14ac:dyDescent="0.2">
      <c r="B19" s="6" t="s">
        <v>25</v>
      </c>
      <c r="C19" s="7" t="s">
        <v>26</v>
      </c>
      <c r="D19" s="8" t="s">
        <v>14</v>
      </c>
      <c r="E19" s="8" t="s">
        <v>22</v>
      </c>
      <c r="F19" s="9">
        <v>4</v>
      </c>
      <c r="G19" s="9">
        <v>776.25</v>
      </c>
      <c r="H19" s="10">
        <f>F19*G19</f>
        <v>3105</v>
      </c>
    </row>
    <row r="20" spans="2:8" ht="34.5" customHeight="1" x14ac:dyDescent="0.2">
      <c r="B20" s="6" t="s">
        <v>27</v>
      </c>
      <c r="C20" s="7" t="s">
        <v>28</v>
      </c>
      <c r="D20" s="8" t="s">
        <v>14</v>
      </c>
      <c r="E20" s="8" t="s">
        <v>29</v>
      </c>
      <c r="F20" s="9">
        <v>6.5</v>
      </c>
      <c r="G20" s="9">
        <v>397.38</v>
      </c>
      <c r="H20" s="10">
        <f>F20*G20</f>
        <v>2582.9699999999998</v>
      </c>
    </row>
    <row r="21" spans="2:8" ht="59.25" customHeight="1" x14ac:dyDescent="0.2">
      <c r="B21" s="6" t="s">
        <v>30</v>
      </c>
      <c r="C21" s="7" t="s">
        <v>93</v>
      </c>
      <c r="D21" s="8" t="s">
        <v>14</v>
      </c>
      <c r="E21" s="8" t="s">
        <v>29</v>
      </c>
      <c r="F21" s="9">
        <v>120</v>
      </c>
      <c r="G21" s="9">
        <v>61.28</v>
      </c>
      <c r="H21" s="10">
        <f>F21*G21</f>
        <v>7353.6</v>
      </c>
    </row>
    <row r="22" spans="2:8" ht="63" customHeight="1" x14ac:dyDescent="0.2">
      <c r="B22" s="6" t="s">
        <v>31</v>
      </c>
      <c r="C22" s="7" t="s">
        <v>32</v>
      </c>
      <c r="D22" s="8" t="s">
        <v>14</v>
      </c>
      <c r="E22" s="8" t="s">
        <v>22</v>
      </c>
      <c r="F22" s="9">
        <v>4</v>
      </c>
      <c r="G22" s="9">
        <v>4700</v>
      </c>
      <c r="H22" s="10">
        <f>F22*G22</f>
        <v>18800</v>
      </c>
    </row>
    <row r="23" spans="2:8" x14ac:dyDescent="0.2">
      <c r="B23" s="48" t="s">
        <v>84</v>
      </c>
      <c r="C23" s="49"/>
      <c r="D23" s="49"/>
      <c r="E23" s="49"/>
      <c r="F23" s="49"/>
      <c r="G23" s="50"/>
      <c r="H23" s="12">
        <f>SUM(H19:H22,H17)</f>
        <v>89743.679999999993</v>
      </c>
    </row>
    <row r="24" spans="2:8" x14ac:dyDescent="0.2">
      <c r="B24" s="5" t="s">
        <v>33</v>
      </c>
      <c r="C24" s="41" t="s">
        <v>34</v>
      </c>
      <c r="D24" s="41"/>
      <c r="E24" s="41"/>
      <c r="F24" s="41"/>
      <c r="G24" s="41"/>
      <c r="H24" s="42"/>
    </row>
    <row r="25" spans="2:8" x14ac:dyDescent="0.2">
      <c r="B25" s="5" t="s">
        <v>35</v>
      </c>
      <c r="C25" s="41" t="s">
        <v>36</v>
      </c>
      <c r="D25" s="41"/>
      <c r="E25" s="41"/>
      <c r="F25" s="41"/>
      <c r="G25" s="41"/>
      <c r="H25" s="42"/>
    </row>
    <row r="26" spans="2:8" x14ac:dyDescent="0.2">
      <c r="B26" s="5" t="s">
        <v>37</v>
      </c>
      <c r="C26" s="41" t="s">
        <v>38</v>
      </c>
      <c r="D26" s="41"/>
      <c r="E26" s="41"/>
      <c r="F26" s="41"/>
      <c r="G26" s="41"/>
      <c r="H26" s="42"/>
    </row>
    <row r="27" spans="2:8" ht="142.5" customHeight="1" x14ac:dyDescent="0.2">
      <c r="B27" s="6" t="s">
        <v>39</v>
      </c>
      <c r="C27" s="7" t="s">
        <v>94</v>
      </c>
      <c r="D27" s="8" t="s">
        <v>14</v>
      </c>
      <c r="E27" s="8" t="s">
        <v>40</v>
      </c>
      <c r="F27" s="9">
        <v>1156.05</v>
      </c>
      <c r="G27" s="9">
        <v>44.01</v>
      </c>
      <c r="H27" s="10">
        <f>F27*G27</f>
        <v>50877.760499999997</v>
      </c>
    </row>
    <row r="28" spans="2:8" ht="135.75" customHeight="1" x14ac:dyDescent="0.2">
      <c r="B28" s="6" t="s">
        <v>41</v>
      </c>
      <c r="C28" s="7" t="s">
        <v>95</v>
      </c>
      <c r="D28" s="8" t="s">
        <v>14</v>
      </c>
      <c r="E28" s="8" t="s">
        <v>40</v>
      </c>
      <c r="F28" s="9">
        <v>293.3</v>
      </c>
      <c r="G28" s="9">
        <v>44.29</v>
      </c>
      <c r="H28" s="10">
        <f>F28*G28</f>
        <v>12990.257</v>
      </c>
    </row>
    <row r="29" spans="2:8" x14ac:dyDescent="0.2">
      <c r="B29" s="5" t="s">
        <v>42</v>
      </c>
      <c r="C29" s="41" t="s">
        <v>43</v>
      </c>
      <c r="D29" s="41"/>
      <c r="E29" s="41"/>
      <c r="F29" s="41"/>
      <c r="G29" s="41"/>
      <c r="H29" s="42"/>
    </row>
    <row r="30" spans="2:8" ht="114.75" customHeight="1" x14ac:dyDescent="0.2">
      <c r="B30" s="6" t="s">
        <v>44</v>
      </c>
      <c r="C30" s="7" t="s">
        <v>96</v>
      </c>
      <c r="D30" s="8" t="s">
        <v>14</v>
      </c>
      <c r="E30" s="8" t="s">
        <v>40</v>
      </c>
      <c r="F30" s="9">
        <v>10240.16</v>
      </c>
      <c r="G30" s="9">
        <v>8.24</v>
      </c>
      <c r="H30" s="10">
        <f>F30*G30</f>
        <v>84378.918399999995</v>
      </c>
    </row>
    <row r="31" spans="2:8" ht="135" customHeight="1" x14ac:dyDescent="0.2">
      <c r="B31" s="6" t="s">
        <v>45</v>
      </c>
      <c r="C31" s="7" t="s">
        <v>97</v>
      </c>
      <c r="D31" s="8" t="s">
        <v>14</v>
      </c>
      <c r="E31" s="8" t="s">
        <v>40</v>
      </c>
      <c r="F31" s="9">
        <v>5292.99</v>
      </c>
      <c r="G31" s="9">
        <v>10.72</v>
      </c>
      <c r="H31" s="10">
        <f>F31*G31</f>
        <v>56740.852800000001</v>
      </c>
    </row>
    <row r="32" spans="2:8" ht="114" customHeight="1" x14ac:dyDescent="0.2">
      <c r="B32" s="6" t="s">
        <v>46</v>
      </c>
      <c r="C32" s="7" t="s">
        <v>98</v>
      </c>
      <c r="D32" s="8" t="s">
        <v>14</v>
      </c>
      <c r="E32" s="8" t="s">
        <v>40</v>
      </c>
      <c r="F32" s="9">
        <v>1581.21</v>
      </c>
      <c r="G32" s="9">
        <v>8.4499999999999993</v>
      </c>
      <c r="H32" s="10">
        <f>F32*G32</f>
        <v>13361.224499999998</v>
      </c>
    </row>
    <row r="33" spans="2:8" x14ac:dyDescent="0.2">
      <c r="B33" s="5" t="s">
        <v>47</v>
      </c>
      <c r="C33" s="41" t="s">
        <v>48</v>
      </c>
      <c r="D33" s="41"/>
      <c r="E33" s="41"/>
      <c r="F33" s="41"/>
      <c r="G33" s="41"/>
      <c r="H33" s="42"/>
    </row>
    <row r="34" spans="2:8" ht="150" customHeight="1" x14ac:dyDescent="0.2">
      <c r="B34" s="6" t="s">
        <v>49</v>
      </c>
      <c r="C34" s="7" t="s">
        <v>99</v>
      </c>
      <c r="D34" s="8" t="s">
        <v>14</v>
      </c>
      <c r="E34" s="8" t="s">
        <v>50</v>
      </c>
      <c r="F34" s="9">
        <v>376.16</v>
      </c>
      <c r="G34" s="38">
        <v>169.57</v>
      </c>
      <c r="H34" s="10">
        <f>F34*G34</f>
        <v>63785.451200000003</v>
      </c>
    </row>
    <row r="35" spans="2:8" ht="96" customHeight="1" x14ac:dyDescent="0.2">
      <c r="B35" s="6" t="s">
        <v>51</v>
      </c>
      <c r="C35" s="7" t="s">
        <v>100</v>
      </c>
      <c r="D35" s="8" t="s">
        <v>14</v>
      </c>
      <c r="E35" s="8" t="s">
        <v>50</v>
      </c>
      <c r="F35" s="9">
        <v>8.8699999999999992</v>
      </c>
      <c r="G35" s="9">
        <v>315.11</v>
      </c>
      <c r="H35" s="10">
        <f>F35*G35</f>
        <v>2795.0256999999997</v>
      </c>
    </row>
    <row r="36" spans="2:8" ht="66.75" customHeight="1" x14ac:dyDescent="0.2">
      <c r="B36" s="6" t="s">
        <v>52</v>
      </c>
      <c r="C36" s="7" t="s">
        <v>53</v>
      </c>
      <c r="D36" s="8" t="s">
        <v>14</v>
      </c>
      <c r="E36" s="8" t="s">
        <v>50</v>
      </c>
      <c r="F36" s="9">
        <v>101.36</v>
      </c>
      <c r="G36" s="9">
        <v>111.3</v>
      </c>
      <c r="H36" s="10">
        <f>F36*G36</f>
        <v>11281.368</v>
      </c>
    </row>
    <row r="37" spans="2:8" x14ac:dyDescent="0.2">
      <c r="B37" s="48" t="s">
        <v>84</v>
      </c>
      <c r="C37" s="49"/>
      <c r="D37" s="49"/>
      <c r="E37" s="49"/>
      <c r="F37" s="49"/>
      <c r="G37" s="50"/>
      <c r="H37" s="12">
        <f>SUM(H34:H36,H30:H32,H27:H28)</f>
        <v>296210.85809999995</v>
      </c>
    </row>
    <row r="38" spans="2:8" x14ac:dyDescent="0.2">
      <c r="B38" s="5" t="s">
        <v>54</v>
      </c>
      <c r="C38" s="41" t="s">
        <v>55</v>
      </c>
      <c r="D38" s="41"/>
      <c r="E38" s="41"/>
      <c r="F38" s="41"/>
      <c r="G38" s="41"/>
      <c r="H38" s="42"/>
    </row>
    <row r="39" spans="2:8" x14ac:dyDescent="0.2">
      <c r="B39" s="5" t="s">
        <v>56</v>
      </c>
      <c r="C39" s="41" t="s">
        <v>57</v>
      </c>
      <c r="D39" s="41"/>
      <c r="E39" s="41"/>
      <c r="F39" s="41"/>
      <c r="G39" s="41"/>
      <c r="H39" s="42"/>
    </row>
    <row r="40" spans="2:8" ht="230.25" customHeight="1" x14ac:dyDescent="0.2">
      <c r="B40" s="6" t="s">
        <v>58</v>
      </c>
      <c r="C40" s="7" t="s">
        <v>59</v>
      </c>
      <c r="D40" s="8" t="s">
        <v>14</v>
      </c>
      <c r="E40" s="8" t="s">
        <v>15</v>
      </c>
      <c r="F40" s="9">
        <v>1</v>
      </c>
      <c r="G40" s="9">
        <v>849869</v>
      </c>
      <c r="H40" s="10">
        <f>F40*G40</f>
        <v>849869</v>
      </c>
    </row>
    <row r="41" spans="2:8" ht="49.5" customHeight="1" x14ac:dyDescent="0.2">
      <c r="B41" s="6" t="s">
        <v>60</v>
      </c>
      <c r="C41" s="7" t="s">
        <v>61</v>
      </c>
      <c r="D41" s="8" t="s">
        <v>14</v>
      </c>
      <c r="E41" s="8" t="s">
        <v>15</v>
      </c>
      <c r="F41" s="9">
        <v>1</v>
      </c>
      <c r="G41" s="9">
        <v>12000</v>
      </c>
      <c r="H41" s="10">
        <f>F41*G41</f>
        <v>12000</v>
      </c>
    </row>
    <row r="42" spans="2:8" ht="39" customHeight="1" x14ac:dyDescent="0.2">
      <c r="B42" s="6" t="s">
        <v>62</v>
      </c>
      <c r="C42" s="7" t="s">
        <v>63</v>
      </c>
      <c r="D42" s="8" t="s">
        <v>14</v>
      </c>
      <c r="E42" s="8" t="s">
        <v>15</v>
      </c>
      <c r="F42" s="9">
        <v>1</v>
      </c>
      <c r="G42" s="9">
        <v>2800</v>
      </c>
      <c r="H42" s="10">
        <f>F42*G42</f>
        <v>2800</v>
      </c>
    </row>
    <row r="43" spans="2:8" x14ac:dyDescent="0.2">
      <c r="B43" s="48" t="s">
        <v>84</v>
      </c>
      <c r="C43" s="49"/>
      <c r="D43" s="49"/>
      <c r="E43" s="49"/>
      <c r="F43" s="49"/>
      <c r="G43" s="50"/>
      <c r="H43" s="12">
        <f>SUM(H40:H42)</f>
        <v>864669</v>
      </c>
    </row>
    <row r="44" spans="2:8" x14ac:dyDescent="0.2">
      <c r="B44" s="5" t="s">
        <v>64</v>
      </c>
      <c r="C44" s="41" t="s">
        <v>65</v>
      </c>
      <c r="D44" s="41"/>
      <c r="E44" s="41"/>
      <c r="F44" s="41"/>
      <c r="G44" s="41"/>
      <c r="H44" s="42"/>
    </row>
    <row r="45" spans="2:8" x14ac:dyDescent="0.2">
      <c r="B45" s="5" t="s">
        <v>66</v>
      </c>
      <c r="C45" s="41" t="s">
        <v>67</v>
      </c>
      <c r="D45" s="41"/>
      <c r="E45" s="41"/>
      <c r="F45" s="41"/>
      <c r="G45" s="41"/>
      <c r="H45" s="42"/>
    </row>
    <row r="46" spans="2:8" ht="59.25" customHeight="1" x14ac:dyDescent="0.2">
      <c r="B46" s="6" t="s">
        <v>68</v>
      </c>
      <c r="C46" s="7" t="s">
        <v>69</v>
      </c>
      <c r="D46" s="8" t="s">
        <v>14</v>
      </c>
      <c r="E46" s="8" t="s">
        <v>15</v>
      </c>
      <c r="F46" s="9">
        <v>1</v>
      </c>
      <c r="G46" s="9">
        <v>6500</v>
      </c>
      <c r="H46" s="10">
        <f>F46*G46</f>
        <v>6500</v>
      </c>
    </row>
    <row r="47" spans="2:8" x14ac:dyDescent="0.2">
      <c r="B47" s="5" t="s">
        <v>70</v>
      </c>
      <c r="C47" s="41" t="s">
        <v>71</v>
      </c>
      <c r="D47" s="41"/>
      <c r="E47" s="41"/>
      <c r="F47" s="41"/>
      <c r="G47" s="41"/>
      <c r="H47" s="42"/>
    </row>
    <row r="48" spans="2:8" ht="33" customHeight="1" x14ac:dyDescent="0.2">
      <c r="B48" s="6" t="s">
        <v>72</v>
      </c>
      <c r="C48" s="7" t="s">
        <v>73</v>
      </c>
      <c r="D48" s="8" t="s">
        <v>14</v>
      </c>
      <c r="E48" s="8" t="s">
        <v>15</v>
      </c>
      <c r="F48" s="9">
        <v>1</v>
      </c>
      <c r="G48" s="9">
        <v>5000</v>
      </c>
      <c r="H48" s="10">
        <f>F48*G48</f>
        <v>5000</v>
      </c>
    </row>
    <row r="49" spans="2:8" x14ac:dyDescent="0.2">
      <c r="B49" s="5" t="s">
        <v>74</v>
      </c>
      <c r="C49" s="41" t="s">
        <v>75</v>
      </c>
      <c r="D49" s="41"/>
      <c r="E49" s="41"/>
      <c r="F49" s="41"/>
      <c r="G49" s="41"/>
      <c r="H49" s="42"/>
    </row>
    <row r="50" spans="2:8" ht="17.25" customHeight="1" x14ac:dyDescent="0.2">
      <c r="B50" s="6" t="s">
        <v>76</v>
      </c>
      <c r="C50" s="7" t="s">
        <v>77</v>
      </c>
      <c r="D50" s="8" t="s">
        <v>14</v>
      </c>
      <c r="E50" s="8" t="s">
        <v>15</v>
      </c>
      <c r="F50" s="9">
        <v>1</v>
      </c>
      <c r="G50" s="9">
        <v>2933.33</v>
      </c>
      <c r="H50" s="10">
        <f>F50*G50</f>
        <v>2933.33</v>
      </c>
    </row>
    <row r="51" spans="2:8" x14ac:dyDescent="0.2">
      <c r="B51" s="5" t="s">
        <v>78</v>
      </c>
      <c r="C51" s="41" t="s">
        <v>79</v>
      </c>
      <c r="D51" s="41"/>
      <c r="E51" s="41"/>
      <c r="F51" s="41"/>
      <c r="G51" s="41"/>
      <c r="H51" s="42"/>
    </row>
    <row r="52" spans="2:8" ht="21" customHeight="1" x14ac:dyDescent="0.2">
      <c r="B52" s="6" t="s">
        <v>80</v>
      </c>
      <c r="C52" s="7" t="s">
        <v>81</v>
      </c>
      <c r="D52" s="8" t="s">
        <v>14</v>
      </c>
      <c r="E52" s="8" t="s">
        <v>22</v>
      </c>
      <c r="F52" s="9">
        <v>3</v>
      </c>
      <c r="G52" s="9">
        <v>1800</v>
      </c>
      <c r="H52" s="10">
        <f>F52*G52</f>
        <v>5400</v>
      </c>
    </row>
    <row r="53" spans="2:8" ht="20.25" customHeight="1" x14ac:dyDescent="0.2">
      <c r="B53" s="48" t="s">
        <v>84</v>
      </c>
      <c r="C53" s="49"/>
      <c r="D53" s="49"/>
      <c r="E53" s="49"/>
      <c r="F53" s="49"/>
      <c r="G53" s="50"/>
      <c r="H53" s="12">
        <f>SUM(H52,H50,H48,H46)</f>
        <v>19833.330000000002</v>
      </c>
    </row>
    <row r="54" spans="2:8" ht="22.5" customHeight="1" x14ac:dyDescent="0.2">
      <c r="B54" s="57" t="s">
        <v>82</v>
      </c>
      <c r="C54" s="58"/>
      <c r="D54" s="58"/>
      <c r="E54" s="58"/>
      <c r="F54" s="58"/>
      <c r="G54" s="59"/>
      <c r="H54" s="1">
        <f>SUM(H53,H43,H37,H23,H14)</f>
        <v>1297224.2381</v>
      </c>
    </row>
    <row r="55" spans="2:8" ht="82.5" customHeight="1" x14ac:dyDescent="0.2"/>
    <row r="56" spans="2:8" x14ac:dyDescent="0.2">
      <c r="C56" s="35" t="s">
        <v>101</v>
      </c>
      <c r="D56" s="36"/>
      <c r="E56" s="39" t="s">
        <v>102</v>
      </c>
      <c r="F56" s="39"/>
      <c r="G56" s="39"/>
    </row>
    <row r="57" spans="2:8" x14ac:dyDescent="0.2">
      <c r="C57" s="37" t="s">
        <v>103</v>
      </c>
      <c r="D57" s="36"/>
      <c r="E57" s="40" t="s">
        <v>104</v>
      </c>
      <c r="F57" s="40"/>
      <c r="G57" s="40"/>
    </row>
  </sheetData>
  <mergeCells count="27">
    <mergeCell ref="C2:H5"/>
    <mergeCell ref="B54:G54"/>
    <mergeCell ref="B14:G14"/>
    <mergeCell ref="B53:G53"/>
    <mergeCell ref="C47:H47"/>
    <mergeCell ref="C49:H49"/>
    <mergeCell ref="C51:H51"/>
    <mergeCell ref="C45:H45"/>
    <mergeCell ref="C15:H15"/>
    <mergeCell ref="C16:H16"/>
    <mergeCell ref="C18:H18"/>
    <mergeCell ref="C24:H24"/>
    <mergeCell ref="C25:H25"/>
    <mergeCell ref="C26:H26"/>
    <mergeCell ref="C29:H29"/>
    <mergeCell ref="C33:H33"/>
    <mergeCell ref="E56:G56"/>
    <mergeCell ref="E57:G57"/>
    <mergeCell ref="C12:H12"/>
    <mergeCell ref="B9:H9"/>
    <mergeCell ref="C11:H11"/>
    <mergeCell ref="C38:H38"/>
    <mergeCell ref="C39:H39"/>
    <mergeCell ref="C44:H44"/>
    <mergeCell ref="B23:G23"/>
    <mergeCell ref="B37:G37"/>
    <mergeCell ref="B43:G43"/>
  </mergeCells>
  <printOptions horizontalCentered="1"/>
  <pageMargins left="0.43307086614173229" right="0.59055118110236227" top="0.59055118110236227" bottom="0.59055118110236227" header="0" footer="0.39370078740157483"/>
  <pageSetup paperSize="9" scale="62" fitToHeight="0" orientation="portrait" horizontalDpi="4294967293" verticalDpi="300" r:id="rId1"/>
  <headerFooter>
    <oddFooter>&amp;R&amp;"Verdana,Negrito itálico"&amp;10Página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415596</vt:lpstr>
      <vt:lpstr>'415596'!Titulos_de_impressao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C. Isaac</dc:creator>
  <cp:lastModifiedBy>Jederson Lobo Ribeiro</cp:lastModifiedBy>
  <cp:lastPrinted>2017-12-14T13:43:00Z</cp:lastPrinted>
  <dcterms:created xsi:type="dcterms:W3CDTF">2017-12-13T19:58:58Z</dcterms:created>
  <dcterms:modified xsi:type="dcterms:W3CDTF">2017-12-14T13:43:15Z</dcterms:modified>
</cp:coreProperties>
</file>